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NOVO\RAČUNOVODSTVO\PRORAČUN\PLAN proračuna\PLAN 2025-2027\za slanje\"/>
    </mc:Choice>
  </mc:AlternateContent>
  <bookViews>
    <workbookView xWindow="0" yWindow="0" windowWidth="28800" windowHeight="14100" tabRatio="801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7" r:id="rId7"/>
  </sheets>
  <definedNames>
    <definedName name="_xlnm.Print_Area" localSheetId="4">' Račun financiranja-ekonomska'!$A$1:$H$15</definedName>
    <definedName name="_xlnm.Print_Area" localSheetId="5">' Račun financiranja-izvori'!$A$1:$F$10</definedName>
    <definedName name="_xlnm.Print_Area" localSheetId="1">' Račun prihoda i rashoda-ekonom'!$A$1:$H$30</definedName>
    <definedName name="_xlnm.Print_Area" localSheetId="2">' Račun prihoda i rashoda-izvori'!$A$1:$F$18</definedName>
    <definedName name="_xlnm.Print_Area" localSheetId="3">' Račun rashoda-funkcija'!$A$1:$F$9</definedName>
    <definedName name="_xlnm.Print_Area" localSheetId="6">'POSEBNI DIO'!$A$1:$G$35</definedName>
    <definedName name="_xlnm.Print_Area" localSheetId="0">SAŽETAK!$A$1:$J$28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D11" i="3" l="1"/>
  <c r="B8" i="9"/>
  <c r="D13" i="3"/>
  <c r="F12" i="1"/>
  <c r="C5" i="7"/>
  <c r="C6" i="7"/>
  <c r="D13" i="7" l="1"/>
  <c r="C8" i="9"/>
  <c r="F13" i="1"/>
  <c r="E13" i="3"/>
  <c r="D23" i="7" l="1"/>
  <c r="C31" i="7" l="1"/>
  <c r="C30" i="7" s="1"/>
  <c r="C17" i="7"/>
  <c r="C34" i="7"/>
  <c r="C33" i="7" s="1"/>
  <c r="C23" i="7"/>
  <c r="C28" i="7"/>
  <c r="C13" i="7" s="1"/>
  <c r="C12" i="7" l="1"/>
  <c r="C11" i="7" s="1"/>
  <c r="C22" i="7"/>
  <c r="E33" i="7"/>
  <c r="G13" i="7"/>
  <c r="F13" i="7"/>
  <c r="E13" i="7"/>
  <c r="G31" i="7"/>
  <c r="F31" i="7"/>
  <c r="E31" i="7"/>
  <c r="G30" i="7"/>
  <c r="F30" i="7"/>
  <c r="E30" i="7"/>
  <c r="G33" i="7"/>
  <c r="F33" i="7"/>
  <c r="D33" i="7"/>
  <c r="G23" i="7"/>
  <c r="F23" i="7"/>
  <c r="E23" i="7"/>
  <c r="E22" i="7" s="1"/>
  <c r="D28" i="7"/>
  <c r="D22" i="7" s="1"/>
  <c r="G17" i="7"/>
  <c r="G16" i="7" s="1"/>
  <c r="F17" i="7"/>
  <c r="F16" i="7" s="1"/>
  <c r="E17" i="7"/>
  <c r="E16" i="7" s="1"/>
  <c r="D17" i="7"/>
  <c r="D16" i="7" s="1"/>
  <c r="C16" i="7"/>
  <c r="C15" i="7" l="1"/>
  <c r="C14" i="7" s="1"/>
  <c r="D30" i="7"/>
  <c r="D12" i="7"/>
  <c r="D11" i="7" s="1"/>
  <c r="G12" i="7"/>
  <c r="G11" i="7" s="1"/>
  <c r="F12" i="7"/>
  <c r="F11" i="7" s="1"/>
  <c r="E15" i="7"/>
  <c r="E14" i="7" s="1"/>
  <c r="G22" i="7"/>
  <c r="G15" i="7" s="1"/>
  <c r="G14" i="7" s="1"/>
  <c r="F22" i="7"/>
  <c r="F15" i="7" s="1"/>
  <c r="F14" i="7" s="1"/>
  <c r="E12" i="7"/>
  <c r="E11" i="7" s="1"/>
  <c r="D15" i="7" l="1"/>
  <c r="D14" i="7" s="1"/>
  <c r="G5" i="7"/>
  <c r="F5" i="7"/>
  <c r="E5" i="7"/>
  <c r="D5" i="7"/>
  <c r="F7" i="10" l="1"/>
  <c r="E7" i="10"/>
  <c r="E6" i="10" s="1"/>
  <c r="D7" i="10"/>
  <c r="F6" i="10"/>
  <c r="D6" i="10"/>
  <c r="C7" i="10"/>
  <c r="C6" i="10" s="1"/>
  <c r="B7" i="10"/>
  <c r="B6" i="10" s="1"/>
  <c r="F16" i="9"/>
  <c r="E16" i="9"/>
  <c r="D16" i="9"/>
  <c r="F14" i="9"/>
  <c r="F13" i="9" s="1"/>
  <c r="E14" i="9"/>
  <c r="E13" i="9" s="1"/>
  <c r="D14" i="9"/>
  <c r="C14" i="9"/>
  <c r="C16" i="9"/>
  <c r="F9" i="9"/>
  <c r="E9" i="9"/>
  <c r="D9" i="9"/>
  <c r="C9" i="9"/>
  <c r="B14" i="9"/>
  <c r="B16" i="9"/>
  <c r="B13" i="9" s="1"/>
  <c r="F7" i="9"/>
  <c r="E7" i="9"/>
  <c r="D7" i="9"/>
  <c r="C7" i="9"/>
  <c r="B7" i="9"/>
  <c r="B6" i="9" s="1"/>
  <c r="B9" i="9"/>
  <c r="E22" i="3"/>
  <c r="E21" i="3" s="1"/>
  <c r="H28" i="3"/>
  <c r="G28" i="3"/>
  <c r="G21" i="3" s="1"/>
  <c r="F28" i="3"/>
  <c r="E28" i="3"/>
  <c r="H22" i="3"/>
  <c r="G22" i="3"/>
  <c r="F22" i="3"/>
  <c r="H11" i="3"/>
  <c r="H10" i="3" s="1"/>
  <c r="G11" i="3"/>
  <c r="G10" i="3" s="1"/>
  <c r="F11" i="3"/>
  <c r="F10" i="3" s="1"/>
  <c r="E11" i="3"/>
  <c r="E10" i="3" s="1"/>
  <c r="D10" i="3"/>
  <c r="C13" i="9" l="1"/>
  <c r="F21" i="3"/>
  <c r="D13" i="9"/>
  <c r="D6" i="9"/>
  <c r="E6" i="9"/>
  <c r="F6" i="9"/>
  <c r="C6" i="9"/>
  <c r="D28" i="3"/>
  <c r="H21" i="3"/>
  <c r="D22" i="3"/>
  <c r="D21" i="3" l="1"/>
  <c r="J14" i="1" l="1"/>
  <c r="I14" i="1"/>
  <c r="H14" i="1"/>
  <c r="G14" i="1"/>
  <c r="J11" i="1"/>
  <c r="I11" i="1"/>
  <c r="H11" i="1"/>
  <c r="G11" i="1"/>
  <c r="F11" i="1"/>
  <c r="F14" i="1"/>
  <c r="J15" i="1" l="1"/>
  <c r="H15" i="1"/>
  <c r="F15" i="1"/>
  <c r="G15" i="1"/>
  <c r="I15" i="1"/>
</calcChain>
</file>

<file path=xl/sharedStrings.xml><?xml version="1.0" encoding="utf-8"?>
<sst xmlns="http://schemas.openxmlformats.org/spreadsheetml/2006/main" count="165" uniqueCount="75">
  <si>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</si>
  <si>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</si>
  <si>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</si>
  <si>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</si>
  <si>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</si>
  <si>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</si>
  <si>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</si>
  <si>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</si>
  <si>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</si>
  <si>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</si>
  <si>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</si>
  <si>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</si>
  <si>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</si>
  <si>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</si>
  <si>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</si>
  <si>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</si>
  <si>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</si>
  <si>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</si>
  <si>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</si>
  <si>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</si>
  <si>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</si>
  <si>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</si>
  <si>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</si>
  <si>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</si>
  <si>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</si>
  <si>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</si>
  <si>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Prihodi od prodaje nefinancijske imovine</t>
  </si>
  <si>
    <t>Prihodi od prodaje proizvedene dugotrajne imovine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</si>
  <si>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</si>
  <si>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</si>
  <si>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</si>
  <si>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</si>
  <si>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</si>
  <si>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</si>
  <si>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</si>
  <si>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</si>
  <si>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</si>
  <si>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</si>
  <si>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</si>
  <si>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</si>
  <si>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</si>
  <si>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</si>
  <si>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</si>
  <si>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</si>
  <si>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</si>
  <si>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</si>
  <si>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UKUPNO PRIMICI</t>
  </si>
  <si>
    <t xml:space="preserve">UKUPNO IZDACI </t>
  </si>
  <si>
    <t>Prihodi iz proračuna</t>
  </si>
  <si>
    <t>Financijski rashodi</t>
  </si>
  <si>
    <t>Pomoći dane u inozemstvo i unutar općeg proračuna</t>
  </si>
  <si>
    <t>Ostali rashodi</t>
  </si>
  <si>
    <t>Rashodi za nabavu proizvedene dugotrajne imovine</t>
  </si>
  <si>
    <t>5 Pomoći</t>
  </si>
  <si>
    <t>51 Pomoći EU</t>
  </si>
  <si>
    <t>016 Opće javne usluge koje nisu drugdje svrstane</t>
  </si>
  <si>
    <t>01205</t>
  </si>
  <si>
    <t>A896001</t>
  </si>
  <si>
    <t>Državno izborno povjerensvo Republike Hrvatske</t>
  </si>
  <si>
    <t>Opći prihodi i primici</t>
  </si>
  <si>
    <t>Pomoći EU</t>
  </si>
  <si>
    <t>POLITIČKI SUSTAV</t>
  </si>
  <si>
    <t>PROVEDBA IZBORA I REFERENDUMA</t>
  </si>
  <si>
    <t xml:space="preserve">PROVEDBA IZBORA </t>
  </si>
  <si>
    <t>A896002</t>
  </si>
  <si>
    <t>ADMINISTRACIJA I UPRAVLJANJE</t>
  </si>
  <si>
    <t>A896006</t>
  </si>
  <si>
    <t>PROVEDBA REFERENDUMA</t>
  </si>
  <si>
    <t>K896003</t>
  </si>
  <si>
    <t>INFORMATIZACIJA DRŽAVNOG IZBORNOG POVJERENSTVA REPUBLIKE HRVATSKE</t>
  </si>
  <si>
    <t>FINANCIJSKI PLAN PRORAČUNSKOG KORISNIKA DRŽAVNOG PRORAČUNA
ZA 2025. I PROJEKCIJE ZA 2026. I 2027. GODINU</t>
  </si>
  <si>
    <t>IZVRŠENJE
2023.</t>
  </si>
  <si>
    <t>TEKUĆI PLAN
2024.</t>
  </si>
  <si>
    <t>PLAN 
ZA 2025.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</si>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</sst>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0" fontId="0" fillId="0" borderId="3" xfId="0" applyBorder="1"/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</xf>
    <xf numFmtId="4" fontId="6" fillId="0" borderId="3" xfId="0" quotePrefix="1" applyNumberFormat="1" applyFont="1" applyBorder="1" applyAlignment="1">
      <alignment horizontal="right" wrapText="1"/>
    </xf>
    <xf numFmtId="4" fontId="11" fillId="3" borderId="3" xfId="0" applyNumberFormat="1" applyFont="1" applyFill="1" applyBorder="1" applyAlignment="1" applyProtection="1">
      <alignment horizontal="right" vertical="center"/>
    </xf>
    <xf numFmtId="4" fontId="11" fillId="3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quotePrefix="1" applyFont="1" applyBorder="1" applyAlignment="1">
      <alignment horizontal="right" wrapText="1"/>
    </xf>
    <xf numFmtId="0" fontId="11" fillId="3" borderId="3" xfId="0" applyNumberFormat="1" applyFont="1" applyFill="1" applyBorder="1" applyAlignment="1" applyProtection="1">
      <alignment horizontal="right" vertical="center"/>
    </xf>
    <xf numFmtId="0" fontId="11" fillId="3" borderId="3" xfId="0" applyNumberFormat="1" applyFont="1" applyFill="1" applyBorder="1" applyAlignment="1" applyProtection="1">
      <alignment horizontal="right" vertical="center" wrapText="1"/>
    </xf>
    <xf numFmtId="4" fontId="11" fillId="0" borderId="3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>
      <alignment vertical="center"/>
    </xf>
    <xf numFmtId="4" fontId="11" fillId="3" borderId="3" xfId="0" applyNumberFormat="1" applyFont="1" applyFill="1" applyBorder="1" applyAlignment="1" applyProtection="1">
      <alignment vertical="center"/>
    </xf>
    <xf numFmtId="3" fontId="11" fillId="3" borderId="3" xfId="0" applyNumberFormat="1" applyFont="1" applyFill="1" applyBorder="1" applyAlignment="1" applyProtection="1">
      <alignment vertical="center"/>
    </xf>
    <xf numFmtId="4" fontId="11" fillId="0" borderId="3" xfId="0" applyNumberFormat="1" applyFont="1" applyFill="1" applyBorder="1" applyAlignment="1" applyProtection="1">
      <alignment vertical="center" wrapText="1"/>
    </xf>
    <xf numFmtId="3" fontId="11" fillId="0" borderId="3" xfId="0" applyNumberFormat="1" applyFont="1" applyFill="1" applyBorder="1" applyAlignment="1" applyProtection="1">
      <alignment vertical="center" wrapText="1"/>
    </xf>
    <xf numFmtId="4" fontId="11" fillId="3" borderId="3" xfId="0" applyNumberFormat="1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10" fillId="2" borderId="3" xfId="0" quotePrefix="1" applyNumberFormat="1" applyFont="1" applyFill="1" applyBorder="1" applyAlignment="1">
      <alignment horizontal="right" vertical="center" wrapText="1"/>
    </xf>
    <xf numFmtId="4" fontId="11" fillId="2" borderId="3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right" vertical="center" wrapText="1"/>
    </xf>
    <xf numFmtId="3" fontId="9" fillId="2" borderId="3" xfId="0" quotePrefix="1" applyNumberFormat="1" applyFont="1" applyFill="1" applyBorder="1" applyAlignment="1">
      <alignment horizontal="right" vertical="center" wrapText="1"/>
    </xf>
    <xf numFmtId="3" fontId="10" fillId="2" borderId="3" xfId="0" quotePrefix="1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/>
    </xf>
    <xf numFmtId="3" fontId="9" fillId="2" borderId="3" xfId="0" quotePrefix="1" applyNumberFormat="1" applyFont="1" applyFill="1" applyBorder="1" applyAlignment="1">
      <alignment horizontal="right" vertical="center"/>
    </xf>
    <xf numFmtId="3" fontId="10" fillId="2" borderId="3" xfId="0" quotePrefix="1" applyNumberFormat="1" applyFont="1" applyFill="1" applyBorder="1" applyAlignment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3" fontId="0" fillId="0" borderId="0" xfId="0" applyNumberFormat="1" applyAlignment="1">
      <alignment horizontal="right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4" fontId="6" fillId="0" borderId="3" xfId="0" quotePrefix="1" applyNumberFormat="1" applyFont="1" applyFill="1" applyBorder="1" applyAlignment="1">
      <alignment horizontal="right" vertical="center" wrapText="1"/>
    </xf>
    <xf numFmtId="3" fontId="6" fillId="0" borderId="3" xfId="0" quotePrefix="1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L29"/>
  <sheetViews>
    <sheetView tabSelected="1" workbookViewId="0">
      <selection activeCell="K25" sqref="K25"/>
    </sheetView>
  </sheetViews>
  <sheetFormatPr defaultRowHeight="15" x14ac:dyDescent="0.25"/>
  <cols>
    <col min="5" max="5" width="25.28515625" customWidth="1"/>
    <col min="6" max="10" width="19.42578125" customWidth="1"/>
    <col min="11" max="12" width="25.28515625" customWidth="1"/>
  </cols>
  <sheetData>
    <row r="1" spans="1:12" ht="42" customHeight="1" x14ac:dyDescent="0.25">
      <c r="A1" s="98" t="s">
        <v>70</v>
      </c>
      <c r="B1" s="98"/>
      <c r="C1" s="98"/>
      <c r="D1" s="98"/>
      <c r="E1" s="98"/>
      <c r="F1" s="98"/>
      <c r="G1" s="98"/>
      <c r="H1" s="98"/>
      <c r="I1" s="98"/>
      <c r="J1" s="98"/>
      <c r="K1" s="41"/>
      <c r="L1" s="41"/>
    </row>
    <row r="2" spans="1:12" ht="18" customHeight="1" x14ac:dyDescent="0.25">
      <c r="A2" s="5"/>
      <c r="B2" s="5"/>
      <c r="C2" s="5"/>
      <c r="D2" s="5"/>
      <c r="E2" s="5"/>
      <c r="F2" s="25"/>
      <c r="G2" s="25"/>
      <c r="H2" s="5"/>
      <c r="I2" s="5"/>
      <c r="J2" s="5"/>
      <c r="K2" s="5"/>
      <c r="L2" s="5"/>
    </row>
    <row r="3" spans="1:12" ht="15.75" customHeight="1" x14ac:dyDescent="0.25">
      <c r="A3" s="98" t="s">
        <v>17</v>
      </c>
      <c r="B3" s="98"/>
      <c r="C3" s="98"/>
      <c r="D3" s="98"/>
      <c r="E3" s="98"/>
      <c r="F3" s="98"/>
      <c r="G3" s="98"/>
      <c r="H3" s="98"/>
      <c r="I3" s="98"/>
      <c r="J3" s="98"/>
      <c r="K3" s="39"/>
      <c r="L3" s="39"/>
    </row>
    <row r="4" spans="1:12" ht="18" x14ac:dyDescent="0.25">
      <c r="A4" s="5"/>
      <c r="B4" s="5"/>
      <c r="C4" s="5"/>
      <c r="D4" s="5"/>
      <c r="E4" s="5"/>
      <c r="F4" s="25"/>
      <c r="G4" s="25"/>
      <c r="H4" s="5"/>
      <c r="I4" s="5"/>
      <c r="J4" s="5"/>
      <c r="K4" s="6"/>
      <c r="L4" s="6"/>
    </row>
    <row r="5" spans="1:12" ht="18" customHeight="1" x14ac:dyDescent="0.25">
      <c r="A5" s="98" t="s">
        <v>28</v>
      </c>
      <c r="B5" s="98"/>
      <c r="C5" s="98"/>
      <c r="D5" s="98"/>
      <c r="E5" s="98"/>
      <c r="F5" s="98"/>
      <c r="G5" s="98"/>
      <c r="H5" s="98"/>
      <c r="I5" s="98"/>
      <c r="J5" s="98"/>
      <c r="K5" s="38"/>
      <c r="L5" s="38"/>
    </row>
    <row r="6" spans="1:12" ht="18" x14ac:dyDescent="0.25">
      <c r="A6" s="1"/>
      <c r="B6" s="2"/>
      <c r="C6" s="2"/>
      <c r="D6" s="2"/>
      <c r="E6" s="7"/>
      <c r="F6" s="7"/>
      <c r="G6" s="7"/>
      <c r="H6" s="8"/>
      <c r="I6" s="8"/>
      <c r="J6" s="32"/>
    </row>
    <row r="7" spans="1:12" ht="25.5" x14ac:dyDescent="0.25">
      <c r="A7" s="109" t="s">
        <v>11</v>
      </c>
      <c r="B7" s="110"/>
      <c r="C7" s="110"/>
      <c r="D7" s="110"/>
      <c r="E7" s="110"/>
      <c r="F7" s="42" t="s">
        <v>71</v>
      </c>
      <c r="G7" s="42" t="s">
        <v>72</v>
      </c>
      <c r="H7" s="4" t="s">
        <v>73</v>
      </c>
      <c r="I7" s="4" t="s">
        <v>38</v>
      </c>
      <c r="J7" s="4" t="s">
        <v>74</v>
      </c>
    </row>
    <row r="8" spans="1:12" ht="12" customHeight="1" x14ac:dyDescent="0.25">
      <c r="A8" s="111">
        <v>1</v>
      </c>
      <c r="B8" s="111"/>
      <c r="C8" s="111"/>
      <c r="D8" s="111"/>
      <c r="E8" s="111"/>
      <c r="F8" s="46">
        <v>2</v>
      </c>
      <c r="G8" s="46">
        <v>3</v>
      </c>
      <c r="H8" s="47">
        <v>4</v>
      </c>
      <c r="I8" s="47">
        <v>5</v>
      </c>
      <c r="J8" s="47">
        <v>6</v>
      </c>
    </row>
    <row r="9" spans="1:12" x14ac:dyDescent="0.25">
      <c r="A9" s="107" t="s">
        <v>30</v>
      </c>
      <c r="B9" s="104"/>
      <c r="C9" s="104"/>
      <c r="D9" s="104"/>
      <c r="E9" s="100"/>
      <c r="F9" s="62">
        <v>1593464.49</v>
      </c>
      <c r="G9" s="63">
        <v>32233650</v>
      </c>
      <c r="H9" s="29">
        <v>21931382</v>
      </c>
      <c r="I9" s="29">
        <v>2638319</v>
      </c>
      <c r="J9" s="29">
        <v>3035720</v>
      </c>
    </row>
    <row r="10" spans="1:12" x14ac:dyDescent="0.25">
      <c r="A10" s="108" t="s">
        <v>31</v>
      </c>
      <c r="B10" s="100"/>
      <c r="C10" s="100"/>
      <c r="D10" s="100"/>
      <c r="E10" s="100"/>
      <c r="F10" s="62"/>
      <c r="G10" s="63"/>
      <c r="H10" s="29"/>
      <c r="I10" s="29"/>
      <c r="J10" s="29"/>
    </row>
    <row r="11" spans="1:12" x14ac:dyDescent="0.25">
      <c r="A11" s="105" t="s">
        <v>0</v>
      </c>
      <c r="B11" s="102"/>
      <c r="C11" s="102"/>
      <c r="D11" s="102"/>
      <c r="E11" s="106"/>
      <c r="F11" s="64">
        <f>SUM(F9:F10)</f>
        <v>1593464.49</v>
      </c>
      <c r="G11" s="65">
        <f t="shared" ref="G11:J11" si="0">SUM(G9:G10)</f>
        <v>32233650</v>
      </c>
      <c r="H11" s="65">
        <f t="shared" si="0"/>
        <v>21931382</v>
      </c>
      <c r="I11" s="65">
        <f t="shared" si="0"/>
        <v>2638319</v>
      </c>
      <c r="J11" s="65">
        <f t="shared" si="0"/>
        <v>3035720</v>
      </c>
    </row>
    <row r="12" spans="1:12" x14ac:dyDescent="0.25">
      <c r="A12" s="103" t="s">
        <v>32</v>
      </c>
      <c r="B12" s="104"/>
      <c r="C12" s="104"/>
      <c r="D12" s="104"/>
      <c r="E12" s="104"/>
      <c r="F12" s="66">
        <f>1593464.49-19141</f>
        <v>1574323.49</v>
      </c>
      <c r="G12" s="67">
        <v>32186230</v>
      </c>
      <c r="H12" s="29">
        <v>21802732</v>
      </c>
      <c r="I12" s="29">
        <v>2605669</v>
      </c>
      <c r="J12" s="30">
        <v>2994570</v>
      </c>
    </row>
    <row r="13" spans="1:12" x14ac:dyDescent="0.25">
      <c r="A13" s="99" t="s">
        <v>33</v>
      </c>
      <c r="B13" s="100"/>
      <c r="C13" s="100"/>
      <c r="D13" s="100"/>
      <c r="E13" s="100"/>
      <c r="F13" s="62">
        <f>6128.19+13012.81</f>
        <v>19141</v>
      </c>
      <c r="G13" s="63">
        <v>47420</v>
      </c>
      <c r="H13" s="31">
        <v>128650</v>
      </c>
      <c r="I13" s="31">
        <v>32650</v>
      </c>
      <c r="J13" s="30">
        <v>41150</v>
      </c>
    </row>
    <row r="14" spans="1:12" x14ac:dyDescent="0.25">
      <c r="A14" s="33" t="s">
        <v>1</v>
      </c>
      <c r="B14" s="34"/>
      <c r="C14" s="34"/>
      <c r="D14" s="34"/>
      <c r="E14" s="34"/>
      <c r="F14" s="64">
        <f>SUM(F12:F13)</f>
        <v>1593464.49</v>
      </c>
      <c r="G14" s="65">
        <f t="shared" ref="G14:J14" si="1">SUM(G12:G13)</f>
        <v>32233650</v>
      </c>
      <c r="H14" s="65">
        <f t="shared" si="1"/>
        <v>21931382</v>
      </c>
      <c r="I14" s="65">
        <f t="shared" si="1"/>
        <v>2638319</v>
      </c>
      <c r="J14" s="65">
        <f t="shared" si="1"/>
        <v>3035720</v>
      </c>
    </row>
    <row r="15" spans="1:12" x14ac:dyDescent="0.25">
      <c r="A15" s="101" t="s">
        <v>2</v>
      </c>
      <c r="B15" s="102"/>
      <c r="C15" s="102"/>
      <c r="D15" s="102"/>
      <c r="E15" s="102"/>
      <c r="F15" s="68">
        <f>F11-F14</f>
        <v>0</v>
      </c>
      <c r="G15" s="65">
        <f t="shared" ref="G15:J15" si="2">G11-G14</f>
        <v>0</v>
      </c>
      <c r="H15" s="65">
        <f t="shared" si="2"/>
        <v>0</v>
      </c>
      <c r="I15" s="65">
        <f t="shared" si="2"/>
        <v>0</v>
      </c>
      <c r="J15" s="65">
        <f t="shared" si="2"/>
        <v>0</v>
      </c>
    </row>
    <row r="16" spans="1:12" ht="18" x14ac:dyDescent="0.25">
      <c r="A16" s="5"/>
      <c r="B16" s="9"/>
      <c r="C16" s="9"/>
      <c r="D16" s="9"/>
      <c r="E16" s="9"/>
      <c r="F16" s="23"/>
      <c r="G16" s="23"/>
      <c r="H16" s="9"/>
      <c r="I16" s="9"/>
      <c r="J16" s="3"/>
      <c r="K16" s="3"/>
      <c r="L16" s="3"/>
    </row>
    <row r="17" spans="1:12" ht="18" customHeight="1" x14ac:dyDescent="0.25">
      <c r="A17" s="98" t="s">
        <v>29</v>
      </c>
      <c r="B17" s="98"/>
      <c r="C17" s="98"/>
      <c r="D17" s="98"/>
      <c r="E17" s="98"/>
      <c r="F17" s="98"/>
      <c r="G17" s="98"/>
      <c r="H17" s="98"/>
      <c r="I17" s="98"/>
      <c r="J17" s="98"/>
      <c r="K17" s="38"/>
      <c r="L17" s="38"/>
    </row>
    <row r="18" spans="1:12" ht="18" x14ac:dyDescent="0.25">
      <c r="A18" s="25"/>
      <c r="B18" s="23"/>
      <c r="C18" s="23"/>
      <c r="D18" s="23"/>
      <c r="E18" s="23"/>
      <c r="F18" s="23"/>
      <c r="G18" s="23"/>
      <c r="H18" s="24"/>
      <c r="I18" s="24"/>
      <c r="J18" s="24"/>
    </row>
    <row r="19" spans="1:12" ht="25.5" x14ac:dyDescent="0.25">
      <c r="A19" s="109" t="s">
        <v>11</v>
      </c>
      <c r="B19" s="110"/>
      <c r="C19" s="110"/>
      <c r="D19" s="110"/>
      <c r="E19" s="110"/>
      <c r="F19" s="42" t="s">
        <v>71</v>
      </c>
      <c r="G19" s="42" t="s">
        <v>72</v>
      </c>
      <c r="H19" s="4" t="s">
        <v>73</v>
      </c>
      <c r="I19" s="4" t="s">
        <v>38</v>
      </c>
      <c r="J19" s="4" t="s">
        <v>74</v>
      </c>
    </row>
    <row r="20" spans="1:12" ht="12" customHeight="1" x14ac:dyDescent="0.25">
      <c r="A20" s="111">
        <v>1</v>
      </c>
      <c r="B20" s="111"/>
      <c r="C20" s="111"/>
      <c r="D20" s="111"/>
      <c r="E20" s="111"/>
      <c r="F20" s="46">
        <v>2</v>
      </c>
      <c r="G20" s="46">
        <v>3</v>
      </c>
      <c r="H20" s="47">
        <v>4</v>
      </c>
      <c r="I20" s="47">
        <v>5</v>
      </c>
      <c r="J20" s="47">
        <v>6</v>
      </c>
    </row>
    <row r="21" spans="1:12" ht="15.75" customHeight="1" x14ac:dyDescent="0.25">
      <c r="A21" s="107" t="s">
        <v>34</v>
      </c>
      <c r="B21" s="114"/>
      <c r="C21" s="114"/>
      <c r="D21" s="114"/>
      <c r="E21" s="114"/>
      <c r="F21" s="54">
        <v>0</v>
      </c>
      <c r="G21" s="58">
        <v>0</v>
      </c>
      <c r="H21" s="58">
        <v>0</v>
      </c>
      <c r="I21" s="58">
        <v>0</v>
      </c>
      <c r="J21" s="58">
        <v>0</v>
      </c>
    </row>
    <row r="22" spans="1:12" x14ac:dyDescent="0.25">
      <c r="A22" s="107" t="s">
        <v>35</v>
      </c>
      <c r="B22" s="104"/>
      <c r="C22" s="104"/>
      <c r="D22" s="104"/>
      <c r="E22" s="104"/>
      <c r="F22" s="54">
        <v>0</v>
      </c>
      <c r="G22" s="58">
        <v>0</v>
      </c>
      <c r="H22" s="58">
        <v>0</v>
      </c>
      <c r="I22" s="58">
        <v>0</v>
      </c>
      <c r="J22" s="58">
        <v>0</v>
      </c>
    </row>
    <row r="23" spans="1:12" x14ac:dyDescent="0.25">
      <c r="A23" s="105" t="s">
        <v>36</v>
      </c>
      <c r="B23" s="102"/>
      <c r="C23" s="102"/>
      <c r="D23" s="102"/>
      <c r="E23" s="106"/>
      <c r="F23" s="56">
        <v>0</v>
      </c>
      <c r="G23" s="60">
        <v>0</v>
      </c>
      <c r="H23" s="60">
        <v>0</v>
      </c>
      <c r="I23" s="60">
        <v>0</v>
      </c>
      <c r="J23" s="60">
        <v>0</v>
      </c>
    </row>
    <row r="24" spans="1:12" x14ac:dyDescent="0.25">
      <c r="A24" s="112" t="s">
        <v>23</v>
      </c>
      <c r="B24" s="113"/>
      <c r="C24" s="113"/>
      <c r="D24" s="113"/>
      <c r="E24" s="113"/>
      <c r="F24" s="55">
        <v>0</v>
      </c>
      <c r="G24" s="59">
        <v>0</v>
      </c>
      <c r="H24" s="59">
        <v>0</v>
      </c>
      <c r="I24" s="59">
        <v>0</v>
      </c>
      <c r="J24" s="59">
        <v>0</v>
      </c>
    </row>
    <row r="25" spans="1:12" x14ac:dyDescent="0.25">
      <c r="A25" s="112" t="s">
        <v>37</v>
      </c>
      <c r="B25" s="113"/>
      <c r="C25" s="113"/>
      <c r="D25" s="113"/>
      <c r="E25" s="113"/>
      <c r="F25" s="55">
        <v>0</v>
      </c>
      <c r="G25" s="59">
        <v>0</v>
      </c>
      <c r="H25" s="59">
        <v>0</v>
      </c>
      <c r="I25" s="59">
        <v>0</v>
      </c>
      <c r="J25" s="59">
        <v>0</v>
      </c>
    </row>
    <row r="26" spans="1:12" x14ac:dyDescent="0.25">
      <c r="A26" s="101" t="s">
        <v>3</v>
      </c>
      <c r="B26" s="102"/>
      <c r="C26" s="102"/>
      <c r="D26" s="102"/>
      <c r="E26" s="102"/>
      <c r="F26" s="57">
        <v>0</v>
      </c>
      <c r="G26" s="61">
        <v>0</v>
      </c>
      <c r="H26" s="61">
        <v>0</v>
      </c>
      <c r="I26" s="61">
        <v>0</v>
      </c>
      <c r="J26" s="61">
        <v>0</v>
      </c>
    </row>
    <row r="27" spans="1:12" x14ac:dyDescent="0.25">
      <c r="A27" s="101" t="s">
        <v>4</v>
      </c>
      <c r="B27" s="102"/>
      <c r="C27" s="102"/>
      <c r="D27" s="102"/>
      <c r="E27" s="102"/>
      <c r="F27" s="57">
        <v>0</v>
      </c>
      <c r="G27" s="61">
        <v>0</v>
      </c>
      <c r="H27" s="61">
        <v>0</v>
      </c>
      <c r="I27" s="61">
        <v>0</v>
      </c>
      <c r="J27" s="61">
        <v>0</v>
      </c>
    </row>
    <row r="28" spans="1:12" ht="11.25" customHeight="1" x14ac:dyDescent="0.25">
      <c r="A28" s="20"/>
      <c r="B28" s="21"/>
      <c r="C28" s="21"/>
      <c r="D28" s="21"/>
      <c r="E28" s="21"/>
      <c r="F28" s="21"/>
      <c r="G28" s="21"/>
      <c r="H28" s="22"/>
      <c r="I28" s="22"/>
      <c r="J28" s="22"/>
      <c r="K28" s="22"/>
      <c r="L28" s="22"/>
    </row>
    <row r="29" spans="1:12" ht="9" customHeight="1" x14ac:dyDescent="0.25"/>
  </sheetData>
  <mergeCells count="21"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  <mergeCell ref="A20:E20"/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30"/>
  <sheetViews>
    <sheetView workbookViewId="0">
      <selection activeCell="F34" sqref="F3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5"/>
      <c r="C1" s="5"/>
      <c r="D1" s="25"/>
      <c r="E1" s="25"/>
      <c r="F1" s="5"/>
      <c r="G1" s="5"/>
      <c r="H1" s="5"/>
      <c r="I1" s="5"/>
      <c r="J1" s="5"/>
    </row>
    <row r="2" spans="1:10" ht="15.75" x14ac:dyDescent="0.25">
      <c r="A2" s="98" t="s">
        <v>17</v>
      </c>
      <c r="B2" s="98"/>
      <c r="C2" s="98"/>
      <c r="D2" s="98"/>
      <c r="E2" s="98"/>
      <c r="F2" s="98"/>
      <c r="G2" s="98"/>
      <c r="H2" s="98"/>
      <c r="I2" s="39"/>
      <c r="J2" s="39"/>
    </row>
    <row r="3" spans="1:10" ht="18" x14ac:dyDescent="0.25">
      <c r="A3" s="5"/>
      <c r="B3" s="5"/>
      <c r="C3" s="5"/>
      <c r="D3" s="25"/>
      <c r="E3" s="25"/>
      <c r="F3" s="5"/>
      <c r="G3" s="5"/>
      <c r="H3" s="5"/>
      <c r="I3" s="6"/>
      <c r="J3" s="6"/>
    </row>
    <row r="4" spans="1:10" ht="15.75" x14ac:dyDescent="0.25">
      <c r="A4" s="98" t="s">
        <v>5</v>
      </c>
      <c r="B4" s="98"/>
      <c r="C4" s="98"/>
      <c r="D4" s="98"/>
      <c r="E4" s="98"/>
      <c r="F4" s="98"/>
      <c r="G4" s="98"/>
      <c r="H4" s="98"/>
      <c r="I4" s="38"/>
      <c r="J4" s="38"/>
    </row>
    <row r="5" spans="1:10" ht="18" x14ac:dyDescent="0.25">
      <c r="A5" s="5"/>
      <c r="B5" s="5"/>
      <c r="C5" s="5"/>
      <c r="D5" s="25"/>
      <c r="E5" s="25"/>
      <c r="F5" s="5"/>
      <c r="G5" s="5"/>
      <c r="H5" s="5"/>
      <c r="I5" s="6"/>
      <c r="J5" s="6"/>
    </row>
    <row r="6" spans="1:10" ht="15.75" x14ac:dyDescent="0.25">
      <c r="A6" s="98" t="s">
        <v>39</v>
      </c>
      <c r="B6" s="98"/>
      <c r="C6" s="98"/>
      <c r="D6" s="98"/>
      <c r="E6" s="98"/>
      <c r="F6" s="98"/>
      <c r="G6" s="98"/>
      <c r="H6" s="98"/>
      <c r="I6" s="40"/>
      <c r="J6" s="40"/>
    </row>
    <row r="7" spans="1:10" ht="18" x14ac:dyDescent="0.25">
      <c r="A7" s="5"/>
      <c r="B7" s="5"/>
      <c r="C7" s="5"/>
      <c r="D7" s="25"/>
      <c r="E7" s="25"/>
      <c r="F7" s="5"/>
      <c r="G7" s="5"/>
      <c r="H7" s="5"/>
      <c r="I7" s="6"/>
      <c r="J7" s="6"/>
    </row>
    <row r="8" spans="1:10" ht="25.5" x14ac:dyDescent="0.25">
      <c r="A8" s="115" t="s">
        <v>11</v>
      </c>
      <c r="B8" s="116"/>
      <c r="C8" s="117"/>
      <c r="D8" s="43" t="s">
        <v>71</v>
      </c>
      <c r="E8" s="43" t="s">
        <v>72</v>
      </c>
      <c r="F8" s="44" t="s">
        <v>73</v>
      </c>
      <c r="G8" s="44" t="s">
        <v>38</v>
      </c>
      <c r="H8" s="44" t="s">
        <v>74</v>
      </c>
    </row>
    <row r="9" spans="1:10" s="48" customFormat="1" ht="11.25" x14ac:dyDescent="0.2">
      <c r="A9" s="118">
        <v>1</v>
      </c>
      <c r="B9" s="119"/>
      <c r="C9" s="120"/>
      <c r="D9" s="50">
        <v>2</v>
      </c>
      <c r="E9" s="50">
        <v>3</v>
      </c>
      <c r="F9" s="51">
        <v>4</v>
      </c>
      <c r="G9" s="51">
        <v>5</v>
      </c>
      <c r="H9" s="51">
        <v>6</v>
      </c>
    </row>
    <row r="10" spans="1:10" x14ac:dyDescent="0.25">
      <c r="A10" s="12"/>
      <c r="B10" s="12"/>
      <c r="C10" s="12" t="s">
        <v>41</v>
      </c>
      <c r="D10" s="72">
        <f>D11+D15</f>
        <v>1593464.49</v>
      </c>
      <c r="E10" s="76">
        <f t="shared" ref="E10:H10" si="0">E11+E15</f>
        <v>32233650</v>
      </c>
      <c r="F10" s="76">
        <f t="shared" si="0"/>
        <v>21931382</v>
      </c>
      <c r="G10" s="76">
        <f t="shared" si="0"/>
        <v>2638319</v>
      </c>
      <c r="H10" s="76">
        <f t="shared" si="0"/>
        <v>3035720</v>
      </c>
    </row>
    <row r="11" spans="1:10" x14ac:dyDescent="0.25">
      <c r="A11" s="12">
        <v>6</v>
      </c>
      <c r="B11" s="12"/>
      <c r="C11" s="12" t="s">
        <v>6</v>
      </c>
      <c r="D11" s="72">
        <f>SUM(D12:D13)</f>
        <v>1593464.49</v>
      </c>
      <c r="E11" s="76">
        <f t="shared" ref="E11:H11" si="1">SUM(E12:E13)</f>
        <v>32233650</v>
      </c>
      <c r="F11" s="76">
        <f t="shared" si="1"/>
        <v>21931382</v>
      </c>
      <c r="G11" s="76">
        <f t="shared" si="1"/>
        <v>2638319</v>
      </c>
      <c r="H11" s="76">
        <f t="shared" si="1"/>
        <v>3035720</v>
      </c>
    </row>
    <row r="12" spans="1:10" ht="25.5" x14ac:dyDescent="0.25">
      <c r="A12" s="12"/>
      <c r="B12" s="17">
        <v>63</v>
      </c>
      <c r="C12" s="17" t="s">
        <v>21</v>
      </c>
      <c r="D12" s="69">
        <v>2094.02</v>
      </c>
      <c r="E12" s="73">
        <v>1650</v>
      </c>
      <c r="F12" s="10"/>
      <c r="G12" s="10"/>
      <c r="H12" s="10"/>
    </row>
    <row r="13" spans="1:10" x14ac:dyDescent="0.25">
      <c r="A13" s="13"/>
      <c r="B13" s="13">
        <v>67</v>
      </c>
      <c r="C13" s="17" t="s">
        <v>48</v>
      </c>
      <c r="D13" s="69">
        <f>1593464.49-2094.02</f>
        <v>1591370.47</v>
      </c>
      <c r="E13" s="73">
        <f>32233650-1650</f>
        <v>32232000</v>
      </c>
      <c r="F13" s="73">
        <v>21931382</v>
      </c>
      <c r="G13" s="10">
        <v>2638319</v>
      </c>
      <c r="H13" s="10">
        <v>3035720</v>
      </c>
    </row>
    <row r="14" spans="1:10" x14ac:dyDescent="0.25">
      <c r="A14" s="13"/>
      <c r="B14" s="13" t="s">
        <v>22</v>
      </c>
      <c r="C14" s="17"/>
      <c r="D14" s="69"/>
      <c r="E14" s="73"/>
      <c r="F14" s="10"/>
      <c r="G14" s="10"/>
      <c r="H14" s="10"/>
    </row>
    <row r="15" spans="1:10" x14ac:dyDescent="0.25">
      <c r="A15" s="28">
        <v>7</v>
      </c>
      <c r="B15" s="28"/>
      <c r="C15" s="12" t="s">
        <v>26</v>
      </c>
      <c r="D15" s="72">
        <v>0</v>
      </c>
      <c r="E15" s="76">
        <v>0</v>
      </c>
      <c r="F15" s="76">
        <v>0</v>
      </c>
      <c r="G15" s="76">
        <v>0</v>
      </c>
      <c r="H15" s="76">
        <v>0</v>
      </c>
    </row>
    <row r="16" spans="1:10" x14ac:dyDescent="0.25">
      <c r="A16" s="13"/>
      <c r="B16" s="13">
        <v>72</v>
      </c>
      <c r="C16" s="37" t="s">
        <v>27</v>
      </c>
      <c r="D16" s="70"/>
      <c r="E16" s="74"/>
      <c r="F16" s="10"/>
      <c r="G16" s="10"/>
      <c r="H16" s="10"/>
    </row>
    <row r="17" spans="1:8" x14ac:dyDescent="0.25">
      <c r="A17" s="13"/>
      <c r="B17" s="13" t="s">
        <v>22</v>
      </c>
      <c r="C17" s="19"/>
      <c r="D17" s="71"/>
      <c r="E17" s="75"/>
      <c r="F17" s="10"/>
      <c r="G17" s="10"/>
      <c r="H17" s="10"/>
    </row>
    <row r="19" spans="1:8" ht="25.5" customHeight="1" x14ac:dyDescent="0.25">
      <c r="A19" s="115" t="s">
        <v>11</v>
      </c>
      <c r="B19" s="116"/>
      <c r="C19" s="117"/>
      <c r="D19" s="43" t="s">
        <v>71</v>
      </c>
      <c r="E19" s="43" t="s">
        <v>72</v>
      </c>
      <c r="F19" s="44" t="s">
        <v>73</v>
      </c>
      <c r="G19" s="44" t="s">
        <v>38</v>
      </c>
      <c r="H19" s="44" t="s">
        <v>74</v>
      </c>
    </row>
    <row r="20" spans="1:8" s="48" customFormat="1" ht="11.25" x14ac:dyDescent="0.2">
      <c r="A20" s="118">
        <v>1</v>
      </c>
      <c r="B20" s="119"/>
      <c r="C20" s="120"/>
      <c r="D20" s="50">
        <v>2</v>
      </c>
      <c r="E20" s="50">
        <v>3</v>
      </c>
      <c r="F20" s="51">
        <v>4</v>
      </c>
      <c r="G20" s="51">
        <v>5</v>
      </c>
      <c r="H20" s="51">
        <v>6</v>
      </c>
    </row>
    <row r="21" spans="1:8" x14ac:dyDescent="0.25">
      <c r="A21" s="12"/>
      <c r="B21" s="12"/>
      <c r="C21" s="12" t="s">
        <v>42</v>
      </c>
      <c r="D21" s="72">
        <f>D22+D28</f>
        <v>0</v>
      </c>
      <c r="E21" s="76">
        <f>E22+E28</f>
        <v>32233650</v>
      </c>
      <c r="F21" s="76">
        <f t="shared" ref="F21:H21" si="2">F22+F28</f>
        <v>21931382</v>
      </c>
      <c r="G21" s="76">
        <f t="shared" si="2"/>
        <v>2638319</v>
      </c>
      <c r="H21" s="76">
        <f t="shared" si="2"/>
        <v>3035720</v>
      </c>
    </row>
    <row r="22" spans="1:8" x14ac:dyDescent="0.25">
      <c r="A22" s="12">
        <v>3</v>
      </c>
      <c r="B22" s="12"/>
      <c r="C22" s="12" t="s">
        <v>7</v>
      </c>
      <c r="D22" s="72">
        <f>SUM(D23:D27)</f>
        <v>0</v>
      </c>
      <c r="E22" s="79">
        <f>SUM(E23:E27)</f>
        <v>32186230</v>
      </c>
      <c r="F22" s="79">
        <f>SUM(F23:F27)</f>
        <v>21802732</v>
      </c>
      <c r="G22" s="79">
        <f t="shared" ref="G22:H22" si="3">SUM(G23:G27)</f>
        <v>2605669</v>
      </c>
      <c r="H22" s="79">
        <f t="shared" si="3"/>
        <v>2994570</v>
      </c>
    </row>
    <row r="23" spans="1:8" x14ac:dyDescent="0.25">
      <c r="A23" s="12"/>
      <c r="B23" s="17">
        <v>31</v>
      </c>
      <c r="C23" s="17" t="s">
        <v>8</v>
      </c>
      <c r="D23" s="69"/>
      <c r="E23" s="73">
        <v>1304900</v>
      </c>
      <c r="F23" s="10">
        <v>1980800</v>
      </c>
      <c r="G23" s="10">
        <v>1840800</v>
      </c>
      <c r="H23" s="10">
        <v>1920800</v>
      </c>
    </row>
    <row r="24" spans="1:8" x14ac:dyDescent="0.25">
      <c r="A24" s="13"/>
      <c r="B24" s="13">
        <v>32</v>
      </c>
      <c r="C24" s="13" t="s">
        <v>18</v>
      </c>
      <c r="D24" s="77"/>
      <c r="E24" s="80">
        <v>7049157</v>
      </c>
      <c r="F24" s="10">
        <v>5346687</v>
      </c>
      <c r="G24" s="10">
        <v>764624</v>
      </c>
      <c r="H24" s="10">
        <v>1073525</v>
      </c>
    </row>
    <row r="25" spans="1:8" x14ac:dyDescent="0.25">
      <c r="A25" s="13"/>
      <c r="B25" s="13">
        <v>34</v>
      </c>
      <c r="C25" s="13" t="s">
        <v>49</v>
      </c>
      <c r="D25" s="77"/>
      <c r="E25" s="80">
        <v>264</v>
      </c>
      <c r="F25" s="10">
        <v>245</v>
      </c>
      <c r="G25" s="10">
        <v>245</v>
      </c>
      <c r="H25" s="10">
        <v>245</v>
      </c>
    </row>
    <row r="26" spans="1:8" x14ac:dyDescent="0.25">
      <c r="A26" s="13"/>
      <c r="B26" s="13">
        <v>36</v>
      </c>
      <c r="C26" s="13" t="s">
        <v>50</v>
      </c>
      <c r="D26" s="77"/>
      <c r="E26" s="80">
        <v>20966909</v>
      </c>
      <c r="F26" s="10">
        <v>13895000</v>
      </c>
      <c r="G26" s="10"/>
      <c r="H26" s="10"/>
    </row>
    <row r="27" spans="1:8" x14ac:dyDescent="0.25">
      <c r="A27" s="13"/>
      <c r="B27" s="13">
        <v>38</v>
      </c>
      <c r="C27" s="14" t="s">
        <v>51</v>
      </c>
      <c r="D27" s="78"/>
      <c r="E27" s="81">
        <v>2865000</v>
      </c>
      <c r="F27" s="10">
        <v>580000</v>
      </c>
      <c r="G27" s="10"/>
      <c r="H27" s="10"/>
    </row>
    <row r="28" spans="1:8" x14ac:dyDescent="0.25">
      <c r="A28" s="15">
        <v>4</v>
      </c>
      <c r="B28" s="16"/>
      <c r="C28" s="26" t="s">
        <v>9</v>
      </c>
      <c r="D28" s="72">
        <f>SUM(D29:D30)</f>
        <v>0</v>
      </c>
      <c r="E28" s="76">
        <f>SUM(E29:E30)</f>
        <v>47420</v>
      </c>
      <c r="F28" s="76">
        <f t="shared" ref="F28:H28" si="4">SUM(F29:F30)</f>
        <v>128650</v>
      </c>
      <c r="G28" s="76">
        <f t="shared" si="4"/>
        <v>32650</v>
      </c>
      <c r="H28" s="76">
        <f t="shared" si="4"/>
        <v>41150</v>
      </c>
    </row>
    <row r="29" spans="1:8" ht="25.5" x14ac:dyDescent="0.25">
      <c r="A29" s="17"/>
      <c r="B29" s="17">
        <v>41</v>
      </c>
      <c r="C29" s="27" t="s">
        <v>10</v>
      </c>
      <c r="D29" s="73"/>
      <c r="E29" s="73">
        <v>0</v>
      </c>
      <c r="F29" s="10">
        <v>0</v>
      </c>
      <c r="G29" s="10">
        <v>0</v>
      </c>
      <c r="H29" s="11">
        <v>0</v>
      </c>
    </row>
    <row r="30" spans="1:8" x14ac:dyDescent="0.25">
      <c r="A30" s="17"/>
      <c r="B30" s="17">
        <v>42</v>
      </c>
      <c r="C30" s="27" t="s">
        <v>52</v>
      </c>
      <c r="D30" s="73"/>
      <c r="E30" s="73">
        <v>47420</v>
      </c>
      <c r="F30" s="73">
        <v>128650</v>
      </c>
      <c r="G30" s="73">
        <v>32650</v>
      </c>
      <c r="H30" s="73">
        <v>41150</v>
      </c>
    </row>
  </sheetData>
  <mergeCells count="7">
    <mergeCell ref="A19:C19"/>
    <mergeCell ref="A9:C9"/>
    <mergeCell ref="A20:C20"/>
    <mergeCell ref="A2:H2"/>
    <mergeCell ref="A4:H4"/>
    <mergeCell ref="A6:H6"/>
    <mergeCell ref="A8:C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18"/>
  <sheetViews>
    <sheetView workbookViewId="0">
      <selection activeCell="D31" sqref="D31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5"/>
      <c r="B1" s="25"/>
      <c r="C1" s="25"/>
      <c r="D1" s="25"/>
      <c r="E1" s="25"/>
      <c r="F1" s="25"/>
      <c r="G1" s="25"/>
      <c r="H1" s="25"/>
    </row>
    <row r="2" spans="1:8" ht="15.75" customHeight="1" x14ac:dyDescent="0.25">
      <c r="A2" s="98" t="s">
        <v>40</v>
      </c>
      <c r="B2" s="98"/>
      <c r="C2" s="98"/>
      <c r="D2" s="98"/>
      <c r="E2" s="98"/>
      <c r="F2" s="98"/>
      <c r="G2" s="40"/>
      <c r="H2" s="40"/>
    </row>
    <row r="3" spans="1:8" ht="18" x14ac:dyDescent="0.25">
      <c r="A3" s="25"/>
      <c r="B3" s="25"/>
      <c r="C3" s="25"/>
      <c r="D3" s="25"/>
      <c r="E3" s="25"/>
      <c r="F3" s="25"/>
      <c r="G3" s="6"/>
      <c r="H3" s="6"/>
    </row>
    <row r="4" spans="1:8" ht="25.5" customHeight="1" x14ac:dyDescent="0.25">
      <c r="A4" s="45" t="s">
        <v>11</v>
      </c>
      <c r="B4" s="43" t="s">
        <v>71</v>
      </c>
      <c r="C4" s="43" t="s">
        <v>72</v>
      </c>
      <c r="D4" s="44" t="s">
        <v>73</v>
      </c>
      <c r="E4" s="44" t="s">
        <v>38</v>
      </c>
      <c r="F4" s="44" t="s">
        <v>74</v>
      </c>
    </row>
    <row r="5" spans="1:8" s="48" customFormat="1" ht="11.25" x14ac:dyDescent="0.2">
      <c r="A5" s="52">
        <v>1</v>
      </c>
      <c r="B5" s="50">
        <v>2</v>
      </c>
      <c r="C5" s="50">
        <v>3</v>
      </c>
      <c r="D5" s="51">
        <v>4</v>
      </c>
      <c r="E5" s="51">
        <v>5</v>
      </c>
      <c r="F5" s="51">
        <v>6</v>
      </c>
    </row>
    <row r="6" spans="1:8" x14ac:dyDescent="0.25">
      <c r="A6" s="12" t="s">
        <v>41</v>
      </c>
      <c r="B6" s="72">
        <f>B7+B9</f>
        <v>1593464.49</v>
      </c>
      <c r="C6" s="76">
        <f t="shared" ref="C6:F6" si="0">C7+C9</f>
        <v>32233650</v>
      </c>
      <c r="D6" s="76">
        <f t="shared" si="0"/>
        <v>21931382</v>
      </c>
      <c r="E6" s="76">
        <f t="shared" si="0"/>
        <v>2638319</v>
      </c>
      <c r="F6" s="76">
        <f t="shared" si="0"/>
        <v>3035720</v>
      </c>
    </row>
    <row r="7" spans="1:8" x14ac:dyDescent="0.25">
      <c r="A7" s="12" t="s">
        <v>24</v>
      </c>
      <c r="B7" s="72">
        <f>B8</f>
        <v>1591370.47</v>
      </c>
      <c r="C7" s="76">
        <f>C8</f>
        <v>32232000</v>
      </c>
      <c r="D7" s="76">
        <f t="shared" ref="D7:F7" si="1">D8</f>
        <v>21931382</v>
      </c>
      <c r="E7" s="76">
        <f t="shared" si="1"/>
        <v>2638319</v>
      </c>
      <c r="F7" s="76">
        <f t="shared" si="1"/>
        <v>3035720</v>
      </c>
    </row>
    <row r="8" spans="1:8" x14ac:dyDescent="0.25">
      <c r="A8" s="35" t="s">
        <v>25</v>
      </c>
      <c r="B8" s="69">
        <f>1593464.49-2094.02</f>
        <v>1591370.47</v>
      </c>
      <c r="C8" s="73">
        <f>32233650-1650</f>
        <v>32232000</v>
      </c>
      <c r="D8" s="10">
        <v>21931382</v>
      </c>
      <c r="E8" s="10">
        <v>2638319</v>
      </c>
      <c r="F8" s="10">
        <v>3035720</v>
      </c>
    </row>
    <row r="9" spans="1:8" x14ac:dyDescent="0.25">
      <c r="A9" s="12" t="s">
        <v>53</v>
      </c>
      <c r="B9" s="72">
        <f>B10</f>
        <v>2094.02</v>
      </c>
      <c r="C9" s="76">
        <f>C10</f>
        <v>1650</v>
      </c>
      <c r="D9" s="76">
        <f t="shared" ref="D9:F9" si="2">D10</f>
        <v>0</v>
      </c>
      <c r="E9" s="76">
        <f t="shared" si="2"/>
        <v>0</v>
      </c>
      <c r="F9" s="76">
        <f t="shared" si="2"/>
        <v>0</v>
      </c>
    </row>
    <row r="10" spans="1:8" x14ac:dyDescent="0.25">
      <c r="A10" s="36" t="s">
        <v>54</v>
      </c>
      <c r="B10" s="69">
        <v>2094.02</v>
      </c>
      <c r="C10" s="73">
        <v>1650</v>
      </c>
      <c r="D10" s="10">
        <v>0</v>
      </c>
      <c r="E10" s="10">
        <v>0</v>
      </c>
      <c r="F10" s="10">
        <v>0</v>
      </c>
    </row>
    <row r="11" spans="1:8" x14ac:dyDescent="0.25">
      <c r="A11" s="17" t="s">
        <v>22</v>
      </c>
      <c r="B11" s="69"/>
      <c r="C11" s="73"/>
      <c r="D11" s="10"/>
      <c r="E11" s="10"/>
      <c r="F11" s="10"/>
    </row>
    <row r="12" spans="1:8" x14ac:dyDescent="0.25">
      <c r="B12" s="83"/>
      <c r="C12" s="84"/>
      <c r="D12" s="84"/>
      <c r="E12" s="84"/>
      <c r="F12" s="84"/>
    </row>
    <row r="13" spans="1:8" x14ac:dyDescent="0.25">
      <c r="A13" s="12" t="s">
        <v>42</v>
      </c>
      <c r="B13" s="72">
        <f>B15+B16</f>
        <v>1593464.49</v>
      </c>
      <c r="C13" s="76">
        <f>C14+C16</f>
        <v>32233650</v>
      </c>
      <c r="D13" s="76">
        <f t="shared" ref="D13:F13" si="3">D14+D16</f>
        <v>21931382</v>
      </c>
      <c r="E13" s="76">
        <f t="shared" si="3"/>
        <v>2638319</v>
      </c>
      <c r="F13" s="76">
        <f t="shared" si="3"/>
        <v>3035720</v>
      </c>
    </row>
    <row r="14" spans="1:8" x14ac:dyDescent="0.25">
      <c r="A14" s="12" t="s">
        <v>24</v>
      </c>
      <c r="B14" s="72">
        <f>B15</f>
        <v>1591370.47</v>
      </c>
      <c r="C14" s="76">
        <f>C15</f>
        <v>32232000</v>
      </c>
      <c r="D14" s="76">
        <f t="shared" ref="D14:F14" si="4">D15</f>
        <v>21931382</v>
      </c>
      <c r="E14" s="76">
        <f t="shared" si="4"/>
        <v>2638319</v>
      </c>
      <c r="F14" s="76">
        <f t="shared" si="4"/>
        <v>3035720</v>
      </c>
    </row>
    <row r="15" spans="1:8" x14ac:dyDescent="0.25">
      <c r="A15" s="35" t="s">
        <v>25</v>
      </c>
      <c r="B15" s="69">
        <v>1591370.47</v>
      </c>
      <c r="C15" s="73">
        <v>32232000</v>
      </c>
      <c r="D15" s="10">
        <v>21931382</v>
      </c>
      <c r="E15" s="10">
        <v>2638319</v>
      </c>
      <c r="F15" s="10">
        <v>3035720</v>
      </c>
    </row>
    <row r="16" spans="1:8" x14ac:dyDescent="0.25">
      <c r="A16" s="12" t="s">
        <v>53</v>
      </c>
      <c r="B16" s="72">
        <f>B17</f>
        <v>2094.02</v>
      </c>
      <c r="C16" s="76">
        <f>C17</f>
        <v>1650</v>
      </c>
      <c r="D16" s="76">
        <f t="shared" ref="D16:F16" si="5">D17</f>
        <v>0</v>
      </c>
      <c r="E16" s="76">
        <f t="shared" si="5"/>
        <v>0</v>
      </c>
      <c r="F16" s="76">
        <f t="shared" si="5"/>
        <v>0</v>
      </c>
    </row>
    <row r="17" spans="1:6" x14ac:dyDescent="0.25">
      <c r="A17" s="36" t="s">
        <v>54</v>
      </c>
      <c r="B17" s="69">
        <v>2094.02</v>
      </c>
      <c r="C17" s="73">
        <v>1650</v>
      </c>
      <c r="D17" s="10"/>
      <c r="E17" s="10"/>
      <c r="F17" s="10"/>
    </row>
    <row r="18" spans="1:6" x14ac:dyDescent="0.25">
      <c r="A18" s="17" t="s">
        <v>22</v>
      </c>
      <c r="B18" s="69"/>
      <c r="C18" s="73"/>
      <c r="D18" s="10"/>
      <c r="E18" s="10"/>
      <c r="F18" s="10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H9"/>
  <sheetViews>
    <sheetView workbookViewId="0">
      <selection activeCell="E29" sqref="E29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5"/>
      <c r="B1" s="25"/>
      <c r="C1" s="25"/>
      <c r="D1" s="25"/>
      <c r="E1" s="25"/>
      <c r="F1" s="25"/>
      <c r="G1" s="25"/>
      <c r="H1" s="25"/>
    </row>
    <row r="2" spans="1:8" ht="15.75" customHeight="1" x14ac:dyDescent="0.25">
      <c r="A2" s="98" t="s">
        <v>43</v>
      </c>
      <c r="B2" s="98"/>
      <c r="C2" s="98"/>
      <c r="D2" s="98"/>
      <c r="E2" s="98"/>
      <c r="F2" s="98"/>
      <c r="G2" s="40"/>
      <c r="H2" s="40"/>
    </row>
    <row r="3" spans="1:8" ht="18" x14ac:dyDescent="0.25">
      <c r="A3" s="25"/>
      <c r="B3" s="25"/>
      <c r="C3" s="25"/>
      <c r="D3" s="25"/>
      <c r="E3" s="25"/>
      <c r="F3" s="25"/>
      <c r="G3" s="6"/>
      <c r="H3" s="6"/>
    </row>
    <row r="4" spans="1:8" ht="25.5" customHeight="1" x14ac:dyDescent="0.25">
      <c r="A4" s="45" t="s">
        <v>11</v>
      </c>
      <c r="B4" s="43" t="s">
        <v>71</v>
      </c>
      <c r="C4" s="43" t="s">
        <v>72</v>
      </c>
      <c r="D4" s="44" t="s">
        <v>73</v>
      </c>
      <c r="E4" s="44" t="s">
        <v>38</v>
      </c>
      <c r="F4" s="44" t="s">
        <v>74</v>
      </c>
    </row>
    <row r="5" spans="1:8" s="48" customFormat="1" ht="11.25" x14ac:dyDescent="0.2">
      <c r="A5" s="52">
        <v>1</v>
      </c>
      <c r="B5" s="50">
        <v>2</v>
      </c>
      <c r="C5" s="50">
        <v>3</v>
      </c>
      <c r="D5" s="51">
        <v>4</v>
      </c>
      <c r="E5" s="51">
        <v>5</v>
      </c>
      <c r="F5" s="51">
        <v>6</v>
      </c>
    </row>
    <row r="6" spans="1:8" x14ac:dyDescent="0.25">
      <c r="A6" s="12" t="s">
        <v>42</v>
      </c>
      <c r="B6" s="72">
        <f>B7</f>
        <v>1593464.49</v>
      </c>
      <c r="C6" s="76">
        <f>C7</f>
        <v>32233650</v>
      </c>
      <c r="D6" s="76">
        <f t="shared" ref="D6:F7" si="0">D7</f>
        <v>21931382</v>
      </c>
      <c r="E6" s="76">
        <f t="shared" si="0"/>
        <v>2638319</v>
      </c>
      <c r="F6" s="76">
        <f t="shared" si="0"/>
        <v>3035720</v>
      </c>
    </row>
    <row r="7" spans="1:8" x14ac:dyDescent="0.25">
      <c r="A7" s="12" t="s">
        <v>12</v>
      </c>
      <c r="B7" s="72">
        <f>B8</f>
        <v>1593464.49</v>
      </c>
      <c r="C7" s="76">
        <f>C8</f>
        <v>32233650</v>
      </c>
      <c r="D7" s="76">
        <f t="shared" si="0"/>
        <v>21931382</v>
      </c>
      <c r="E7" s="76">
        <f t="shared" si="0"/>
        <v>2638319</v>
      </c>
      <c r="F7" s="76">
        <f t="shared" si="0"/>
        <v>3035720</v>
      </c>
    </row>
    <row r="8" spans="1:8" x14ac:dyDescent="0.25">
      <c r="A8" s="19" t="s">
        <v>55</v>
      </c>
      <c r="B8" s="69">
        <v>1593464.49</v>
      </c>
      <c r="C8" s="69">
        <v>32233650</v>
      </c>
      <c r="D8" s="10">
        <v>21931382</v>
      </c>
      <c r="E8" s="10">
        <v>2638319</v>
      </c>
      <c r="F8" s="10">
        <v>3035720</v>
      </c>
    </row>
    <row r="9" spans="1:8" x14ac:dyDescent="0.25">
      <c r="A9" s="17" t="s">
        <v>22</v>
      </c>
      <c r="B9" s="69"/>
      <c r="C9" s="82"/>
      <c r="D9" s="10"/>
      <c r="E9" s="10"/>
      <c r="F9" s="10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J15"/>
  <sheetViews>
    <sheetView workbookViewId="0">
      <selection activeCell="G29" sqref="G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5.75" x14ac:dyDescent="0.25">
      <c r="A2" s="98" t="s">
        <v>17</v>
      </c>
      <c r="B2" s="98"/>
      <c r="C2" s="98"/>
      <c r="D2" s="98"/>
      <c r="E2" s="98"/>
      <c r="F2" s="98"/>
      <c r="G2" s="98"/>
      <c r="H2" s="98"/>
      <c r="I2" s="39"/>
      <c r="J2" s="39"/>
    </row>
    <row r="3" spans="1:10" ht="18" x14ac:dyDescent="0.25">
      <c r="A3" s="25"/>
      <c r="B3" s="25"/>
      <c r="C3" s="25"/>
      <c r="D3" s="25"/>
      <c r="E3" s="25"/>
      <c r="F3" s="25"/>
      <c r="G3" s="25"/>
      <c r="H3" s="25"/>
      <c r="I3" s="6"/>
      <c r="J3" s="6"/>
    </row>
    <row r="4" spans="1:10" ht="15.75" x14ac:dyDescent="0.25">
      <c r="A4" s="98" t="s">
        <v>13</v>
      </c>
      <c r="B4" s="98"/>
      <c r="C4" s="98"/>
      <c r="D4" s="98"/>
      <c r="E4" s="98"/>
      <c r="F4" s="98"/>
      <c r="G4" s="98"/>
      <c r="H4" s="98"/>
      <c r="I4" s="38"/>
      <c r="J4" s="38"/>
    </row>
    <row r="5" spans="1:10" ht="18" x14ac:dyDescent="0.25">
      <c r="A5" s="25"/>
      <c r="B5" s="25"/>
      <c r="C5" s="25"/>
      <c r="D5" s="25"/>
      <c r="E5" s="25"/>
      <c r="F5" s="25"/>
      <c r="G5" s="25"/>
      <c r="H5" s="25"/>
      <c r="I5" s="6"/>
      <c r="J5" s="6"/>
    </row>
    <row r="6" spans="1:10" ht="15.75" x14ac:dyDescent="0.25">
      <c r="A6" s="98" t="s">
        <v>44</v>
      </c>
      <c r="B6" s="98"/>
      <c r="C6" s="98"/>
      <c r="D6" s="98"/>
      <c r="E6" s="98"/>
      <c r="F6" s="98"/>
      <c r="G6" s="98"/>
      <c r="H6" s="98"/>
      <c r="I6" s="40"/>
      <c r="J6" s="40"/>
    </row>
    <row r="7" spans="1:10" ht="18" x14ac:dyDescent="0.25">
      <c r="A7" s="25"/>
      <c r="B7" s="25"/>
      <c r="C7" s="25"/>
      <c r="D7" s="25"/>
      <c r="E7" s="25"/>
      <c r="F7" s="25"/>
      <c r="G7" s="25"/>
      <c r="H7" s="25"/>
      <c r="I7" s="6"/>
      <c r="J7" s="6"/>
    </row>
    <row r="8" spans="1:10" ht="25.5" x14ac:dyDescent="0.25">
      <c r="A8" s="115" t="s">
        <v>11</v>
      </c>
      <c r="B8" s="116"/>
      <c r="C8" s="117"/>
      <c r="D8" s="43" t="s">
        <v>71</v>
      </c>
      <c r="E8" s="43" t="s">
        <v>72</v>
      </c>
      <c r="F8" s="44" t="s">
        <v>73</v>
      </c>
      <c r="G8" s="44" t="s">
        <v>38</v>
      </c>
      <c r="H8" s="44" t="s">
        <v>74</v>
      </c>
    </row>
    <row r="9" spans="1:10" s="48" customFormat="1" ht="11.25" x14ac:dyDescent="0.2">
      <c r="A9" s="118">
        <v>1</v>
      </c>
      <c r="B9" s="119"/>
      <c r="C9" s="120"/>
      <c r="D9" s="50">
        <v>2</v>
      </c>
      <c r="E9" s="50">
        <v>3</v>
      </c>
      <c r="F9" s="51">
        <v>4</v>
      </c>
      <c r="G9" s="51">
        <v>5</v>
      </c>
      <c r="H9" s="51">
        <v>6</v>
      </c>
    </row>
    <row r="10" spans="1:10" x14ac:dyDescent="0.25">
      <c r="A10" s="12">
        <v>8</v>
      </c>
      <c r="B10" s="12"/>
      <c r="C10" s="12" t="s">
        <v>14</v>
      </c>
      <c r="D10" s="12"/>
      <c r="E10" s="12"/>
      <c r="F10" s="10"/>
      <c r="G10" s="10"/>
      <c r="H10" s="10"/>
    </row>
    <row r="11" spans="1:10" x14ac:dyDescent="0.25">
      <c r="A11" s="12"/>
      <c r="B11" s="17">
        <v>84</v>
      </c>
      <c r="C11" s="17" t="s">
        <v>19</v>
      </c>
      <c r="D11" s="12"/>
      <c r="E11" s="12"/>
      <c r="F11" s="10"/>
      <c r="G11" s="10"/>
      <c r="H11" s="10"/>
    </row>
    <row r="12" spans="1:10" x14ac:dyDescent="0.25">
      <c r="A12" s="13" t="s">
        <v>22</v>
      </c>
      <c r="B12" s="13"/>
      <c r="C12" s="19"/>
      <c r="D12" s="17"/>
      <c r="E12" s="17"/>
      <c r="F12" s="10"/>
      <c r="G12" s="10"/>
      <c r="H12" s="10"/>
    </row>
    <row r="13" spans="1:10" x14ac:dyDescent="0.25">
      <c r="A13" s="15">
        <v>5</v>
      </c>
      <c r="B13" s="16"/>
      <c r="C13" s="26" t="s">
        <v>15</v>
      </c>
      <c r="D13" s="17"/>
      <c r="E13" s="17"/>
      <c r="F13" s="10"/>
      <c r="G13" s="10"/>
      <c r="H13" s="10"/>
    </row>
    <row r="14" spans="1:10" ht="25.5" x14ac:dyDescent="0.25">
      <c r="A14" s="17"/>
      <c r="B14" s="17">
        <v>54</v>
      </c>
      <c r="C14" s="27" t="s">
        <v>20</v>
      </c>
      <c r="D14" s="17"/>
      <c r="E14" s="17"/>
      <c r="F14" s="10"/>
      <c r="G14" s="10"/>
      <c r="H14" s="10"/>
    </row>
    <row r="15" spans="1:10" x14ac:dyDescent="0.25">
      <c r="A15" s="18" t="s">
        <v>22</v>
      </c>
      <c r="B15" s="16"/>
      <c r="C15" s="26"/>
      <c r="D15" s="17"/>
      <c r="E15" s="17"/>
      <c r="F15" s="10"/>
      <c r="G15" s="10"/>
      <c r="H15" s="10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H9"/>
  <sheetViews>
    <sheetView zoomScaleNormal="100" workbookViewId="0">
      <selection activeCell="F28" sqref="F28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5"/>
      <c r="B1" s="25"/>
      <c r="C1" s="25"/>
      <c r="D1" s="25"/>
      <c r="E1" s="25"/>
      <c r="F1" s="25"/>
      <c r="G1" s="25"/>
      <c r="H1" s="25"/>
    </row>
    <row r="2" spans="1:8" ht="15.75" customHeight="1" x14ac:dyDescent="0.25">
      <c r="A2" s="98" t="s">
        <v>45</v>
      </c>
      <c r="B2" s="98"/>
      <c r="C2" s="98"/>
      <c r="D2" s="98"/>
      <c r="E2" s="98"/>
      <c r="F2" s="98"/>
      <c r="G2" s="40"/>
      <c r="H2" s="40"/>
    </row>
    <row r="3" spans="1:8" ht="18" x14ac:dyDescent="0.25">
      <c r="A3" s="25"/>
      <c r="B3" s="25"/>
      <c r="C3" s="25"/>
      <c r="D3" s="25"/>
      <c r="E3" s="25"/>
      <c r="F3" s="25"/>
      <c r="G3" s="6"/>
      <c r="H3" s="6"/>
    </row>
    <row r="4" spans="1:8" ht="25.5" customHeight="1" x14ac:dyDescent="0.25">
      <c r="A4" s="45" t="s">
        <v>11</v>
      </c>
      <c r="B4" s="43" t="s">
        <v>71</v>
      </c>
      <c r="C4" s="43" t="s">
        <v>72</v>
      </c>
      <c r="D4" s="44" t="s">
        <v>73</v>
      </c>
      <c r="E4" s="44" t="s">
        <v>38</v>
      </c>
      <c r="F4" s="44" t="s">
        <v>74</v>
      </c>
    </row>
    <row r="5" spans="1:8" s="48" customFormat="1" ht="11.25" x14ac:dyDescent="0.2">
      <c r="A5" s="52">
        <v>1</v>
      </c>
      <c r="B5" s="50">
        <v>2</v>
      </c>
      <c r="C5" s="50">
        <v>3</v>
      </c>
      <c r="D5" s="51">
        <v>4</v>
      </c>
      <c r="E5" s="51">
        <v>5</v>
      </c>
      <c r="F5" s="51">
        <v>6</v>
      </c>
    </row>
    <row r="6" spans="1:8" x14ac:dyDescent="0.25">
      <c r="A6" s="12" t="s">
        <v>46</v>
      </c>
      <c r="B6" s="12"/>
      <c r="C6" s="12"/>
      <c r="D6" s="10"/>
      <c r="E6" s="10"/>
      <c r="F6" s="10"/>
    </row>
    <row r="7" spans="1:8" x14ac:dyDescent="0.25">
      <c r="A7" s="36"/>
      <c r="B7" s="49"/>
      <c r="C7" s="49"/>
      <c r="D7" s="49"/>
      <c r="E7" s="49"/>
      <c r="F7" s="49"/>
    </row>
    <row r="8" spans="1:8" x14ac:dyDescent="0.25">
      <c r="A8" s="12" t="s">
        <v>47</v>
      </c>
      <c r="B8" s="49"/>
      <c r="C8" s="49"/>
      <c r="D8" s="49"/>
      <c r="E8" s="49"/>
      <c r="F8" s="49"/>
    </row>
    <row r="9" spans="1:8" x14ac:dyDescent="0.25">
      <c r="A9" s="17" t="s">
        <v>22</v>
      </c>
      <c r="B9" s="49"/>
      <c r="C9" s="49"/>
      <c r="D9" s="49"/>
      <c r="E9" s="49"/>
      <c r="F9" s="49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I35"/>
  <sheetViews>
    <sheetView zoomScaleNormal="100" workbookViewId="0">
      <selection activeCell="I18" sqref="I18"/>
    </sheetView>
  </sheetViews>
  <sheetFormatPr defaultRowHeight="15" x14ac:dyDescent="0.25"/>
  <cols>
    <col min="1" max="1" width="10.28515625" customWidth="1"/>
    <col min="2" max="2" width="39.28515625" customWidth="1"/>
    <col min="3" max="7" width="19.42578125" customWidth="1"/>
    <col min="8" max="9" width="24.28515625" customWidth="1"/>
  </cols>
  <sheetData>
    <row r="1" spans="1:9" ht="18" x14ac:dyDescent="0.25">
      <c r="A1" s="5"/>
      <c r="B1" s="5"/>
      <c r="C1" s="25"/>
      <c r="D1" s="25"/>
      <c r="E1" s="5"/>
      <c r="F1" s="5"/>
      <c r="G1" s="5"/>
      <c r="H1" s="6"/>
      <c r="I1" s="6"/>
    </row>
    <row r="2" spans="1:9" ht="18" customHeight="1" x14ac:dyDescent="0.25">
      <c r="A2" s="98" t="s">
        <v>16</v>
      </c>
      <c r="B2" s="98"/>
      <c r="C2" s="98"/>
      <c r="D2" s="98"/>
      <c r="E2" s="98"/>
      <c r="F2" s="98"/>
      <c r="G2" s="98"/>
      <c r="H2" s="38"/>
      <c r="I2" s="38"/>
    </row>
    <row r="3" spans="1:9" ht="18" x14ac:dyDescent="0.25">
      <c r="A3" s="5"/>
      <c r="B3" s="5"/>
      <c r="C3" s="25"/>
      <c r="D3" s="25"/>
      <c r="E3" s="5"/>
      <c r="F3" s="5"/>
      <c r="G3" s="5"/>
      <c r="H3" s="6"/>
      <c r="I3" s="6"/>
    </row>
    <row r="4" spans="1:9" ht="25.5" x14ac:dyDescent="0.25">
      <c r="A4" s="115" t="s">
        <v>11</v>
      </c>
      <c r="B4" s="117"/>
      <c r="C4" s="43" t="s">
        <v>71</v>
      </c>
      <c r="D4" s="43" t="s">
        <v>72</v>
      </c>
      <c r="E4" s="44" t="s">
        <v>73</v>
      </c>
      <c r="F4" s="44" t="s">
        <v>38</v>
      </c>
      <c r="G4" s="44" t="s">
        <v>74</v>
      </c>
    </row>
    <row r="5" spans="1:9" s="86" customFormat="1" ht="25.5" x14ac:dyDescent="0.25">
      <c r="A5" s="85" t="s">
        <v>56</v>
      </c>
      <c r="B5" s="53" t="s">
        <v>58</v>
      </c>
      <c r="C5" s="90">
        <f>SUM(C6:C7)</f>
        <v>1593464.49</v>
      </c>
      <c r="D5" s="91">
        <f t="shared" ref="D5:G5" si="0">SUM(D6:D7)</f>
        <v>32233650</v>
      </c>
      <c r="E5" s="91">
        <f t="shared" si="0"/>
        <v>21931382</v>
      </c>
      <c r="F5" s="91">
        <f t="shared" si="0"/>
        <v>2638319</v>
      </c>
      <c r="G5" s="91">
        <f t="shared" si="0"/>
        <v>3035720</v>
      </c>
    </row>
    <row r="6" spans="1:9" s="86" customFormat="1" x14ac:dyDescent="0.25">
      <c r="A6" s="53">
        <v>11</v>
      </c>
      <c r="B6" s="53" t="s">
        <v>59</v>
      </c>
      <c r="C6" s="69">
        <f>1593464.49-2094.02</f>
        <v>1591370.47</v>
      </c>
      <c r="D6" s="73">
        <v>32232000</v>
      </c>
      <c r="E6" s="10">
        <v>21931382</v>
      </c>
      <c r="F6" s="10">
        <v>2638319</v>
      </c>
      <c r="G6" s="10">
        <v>3035720</v>
      </c>
    </row>
    <row r="7" spans="1:9" s="86" customFormat="1" x14ac:dyDescent="0.25">
      <c r="A7" s="53">
        <v>51</v>
      </c>
      <c r="B7" s="53" t="s">
        <v>60</v>
      </c>
      <c r="C7" s="69">
        <v>2094.02</v>
      </c>
      <c r="D7" s="73">
        <v>1650</v>
      </c>
      <c r="E7" s="10">
        <v>0</v>
      </c>
      <c r="F7" s="10">
        <v>0</v>
      </c>
      <c r="G7" s="10">
        <v>0</v>
      </c>
    </row>
    <row r="8" spans="1:9" s="89" customFormat="1" x14ac:dyDescent="0.25">
      <c r="A8" s="87"/>
      <c r="B8" s="87"/>
      <c r="C8" s="88"/>
      <c r="D8" s="88"/>
      <c r="E8" s="87"/>
      <c r="F8" s="87"/>
      <c r="G8" s="87"/>
    </row>
    <row r="9" spans="1:9" s="89" customFormat="1" x14ac:dyDescent="0.25">
      <c r="A9" s="87"/>
      <c r="B9" s="87"/>
      <c r="C9" s="88"/>
      <c r="D9" s="88"/>
      <c r="E9" s="87"/>
      <c r="F9" s="87"/>
      <c r="G9" s="87"/>
    </row>
    <row r="10" spans="1:9" ht="25.5" x14ac:dyDescent="0.25">
      <c r="A10" s="115" t="s">
        <v>11</v>
      </c>
      <c r="B10" s="117"/>
      <c r="C10" s="43" t="s">
        <v>71</v>
      </c>
      <c r="D10" s="43" t="s">
        <v>72</v>
      </c>
      <c r="E10" s="44" t="s">
        <v>73</v>
      </c>
      <c r="F10" s="44" t="s">
        <v>38</v>
      </c>
      <c r="G10" s="44" t="s">
        <v>74</v>
      </c>
    </row>
    <row r="11" spans="1:9" ht="25.15" customHeight="1" x14ac:dyDescent="0.25">
      <c r="A11" s="97" t="s">
        <v>56</v>
      </c>
      <c r="B11" s="96" t="s">
        <v>58</v>
      </c>
      <c r="C11" s="94">
        <f>SUM(C12:C13)</f>
        <v>1593464.49</v>
      </c>
      <c r="D11" s="92">
        <f>SUM(D12:D13)</f>
        <v>32233650</v>
      </c>
      <c r="E11" s="92">
        <f t="shared" ref="E11:G11" si="1">SUM(E12:E13)</f>
        <v>21931382</v>
      </c>
      <c r="F11" s="92">
        <f t="shared" si="1"/>
        <v>2638319</v>
      </c>
      <c r="G11" s="92">
        <f t="shared" si="1"/>
        <v>3035720</v>
      </c>
    </row>
    <row r="12" spans="1:9" ht="25.15" customHeight="1" x14ac:dyDescent="0.25">
      <c r="A12" s="96">
        <v>11</v>
      </c>
      <c r="B12" s="96" t="s">
        <v>59</v>
      </c>
      <c r="C12" s="94">
        <f>C17+C23+C31+C34+0.01</f>
        <v>1591370.47</v>
      </c>
      <c r="D12" s="92">
        <f>D17+D23+D31+D34</f>
        <v>32232000</v>
      </c>
      <c r="E12" s="92">
        <f t="shared" ref="E12:G12" si="2">E17+E23+E31+E34</f>
        <v>21931382</v>
      </c>
      <c r="F12" s="92">
        <f t="shared" si="2"/>
        <v>2638319</v>
      </c>
      <c r="G12" s="92">
        <f t="shared" si="2"/>
        <v>3035720</v>
      </c>
    </row>
    <row r="13" spans="1:9" ht="25.15" customHeight="1" x14ac:dyDescent="0.25">
      <c r="A13" s="96">
        <v>51</v>
      </c>
      <c r="B13" s="96" t="s">
        <v>60</v>
      </c>
      <c r="C13" s="94">
        <f>C28</f>
        <v>2094.02</v>
      </c>
      <c r="D13" s="94">
        <f>D28</f>
        <v>1650</v>
      </c>
      <c r="E13" s="92">
        <f t="shared" ref="E13:G13" si="3">E29</f>
        <v>0</v>
      </c>
      <c r="F13" s="92">
        <f t="shared" si="3"/>
        <v>0</v>
      </c>
      <c r="G13" s="92">
        <f t="shared" si="3"/>
        <v>0</v>
      </c>
    </row>
    <row r="14" spans="1:9" ht="25.15" customHeight="1" x14ac:dyDescent="0.25">
      <c r="A14" s="96">
        <v>21</v>
      </c>
      <c r="B14" s="96" t="s">
        <v>61</v>
      </c>
      <c r="C14" s="94">
        <f>C15</f>
        <v>1593464.48</v>
      </c>
      <c r="D14" s="92">
        <f>D15</f>
        <v>32233650</v>
      </c>
      <c r="E14" s="92">
        <f t="shared" ref="E14:G14" si="4">E15</f>
        <v>21931382</v>
      </c>
      <c r="F14" s="92">
        <f t="shared" si="4"/>
        <v>2638319</v>
      </c>
      <c r="G14" s="92">
        <f t="shared" si="4"/>
        <v>3035720</v>
      </c>
    </row>
    <row r="15" spans="1:9" ht="25.15" customHeight="1" x14ac:dyDescent="0.25">
      <c r="A15" s="96">
        <v>2124</v>
      </c>
      <c r="B15" s="96" t="s">
        <v>62</v>
      </c>
      <c r="C15" s="94">
        <f>C16+C22+C30+C33</f>
        <v>1593464.48</v>
      </c>
      <c r="D15" s="92">
        <f>D16+D22+D30+D33</f>
        <v>32233650</v>
      </c>
      <c r="E15" s="92">
        <f t="shared" ref="E15:G15" si="5">E16+E22+E30+E33</f>
        <v>21931382</v>
      </c>
      <c r="F15" s="92">
        <f t="shared" si="5"/>
        <v>2638319</v>
      </c>
      <c r="G15" s="92">
        <f t="shared" si="5"/>
        <v>3035720</v>
      </c>
    </row>
    <row r="16" spans="1:9" ht="25.15" customHeight="1" x14ac:dyDescent="0.25">
      <c r="A16" s="96" t="s">
        <v>57</v>
      </c>
      <c r="B16" s="96" t="s">
        <v>63</v>
      </c>
      <c r="C16" s="94">
        <f>C17</f>
        <v>374086.42</v>
      </c>
      <c r="D16" s="92">
        <f>D17</f>
        <v>30249978</v>
      </c>
      <c r="E16" s="92">
        <f t="shared" ref="E16:G16" si="6">E17</f>
        <v>19050220</v>
      </c>
      <c r="F16" s="92">
        <f t="shared" si="6"/>
        <v>81000</v>
      </c>
      <c r="G16" s="92">
        <f t="shared" si="6"/>
        <v>396500</v>
      </c>
    </row>
    <row r="17" spans="1:7" ht="25.15" customHeight="1" x14ac:dyDescent="0.25">
      <c r="A17" s="53">
        <v>11</v>
      </c>
      <c r="B17" s="53" t="s">
        <v>59</v>
      </c>
      <c r="C17" s="95">
        <f>SUM(C18:C21)</f>
        <v>374086.42</v>
      </c>
      <c r="D17" s="93">
        <f>SUM(D18:D21)</f>
        <v>30249978</v>
      </c>
      <c r="E17" s="93">
        <f t="shared" ref="E17:G17" si="7">SUM(E18:E21)</f>
        <v>19050220</v>
      </c>
      <c r="F17" s="93">
        <f t="shared" si="7"/>
        <v>81000</v>
      </c>
      <c r="G17" s="93">
        <f t="shared" si="7"/>
        <v>396500</v>
      </c>
    </row>
    <row r="18" spans="1:7" ht="25.15" customHeight="1" x14ac:dyDescent="0.25">
      <c r="A18" s="53">
        <v>32</v>
      </c>
      <c r="B18" s="53" t="s">
        <v>18</v>
      </c>
      <c r="C18" s="95">
        <v>362672.26</v>
      </c>
      <c r="D18" s="93">
        <v>6418050</v>
      </c>
      <c r="E18" s="93">
        <v>4575220</v>
      </c>
      <c r="F18" s="10">
        <v>81000</v>
      </c>
      <c r="G18" s="11">
        <v>396500</v>
      </c>
    </row>
    <row r="19" spans="1:7" ht="25.15" customHeight="1" x14ac:dyDescent="0.25">
      <c r="A19" s="53">
        <v>34</v>
      </c>
      <c r="B19" s="53" t="s">
        <v>49</v>
      </c>
      <c r="C19" s="95">
        <v>0</v>
      </c>
      <c r="D19" s="93">
        <v>19</v>
      </c>
      <c r="E19" s="93">
        <v>0</v>
      </c>
      <c r="F19" s="10">
        <v>0</v>
      </c>
      <c r="G19" s="11">
        <v>0</v>
      </c>
    </row>
    <row r="20" spans="1:7" ht="25.15" customHeight="1" x14ac:dyDescent="0.25">
      <c r="A20" s="53">
        <v>36</v>
      </c>
      <c r="B20" s="53" t="s">
        <v>50</v>
      </c>
      <c r="C20" s="95">
        <v>0</v>
      </c>
      <c r="D20" s="93">
        <v>20966909</v>
      </c>
      <c r="E20" s="93">
        <v>13895000</v>
      </c>
      <c r="F20" s="10">
        <v>0</v>
      </c>
      <c r="G20" s="11">
        <v>0</v>
      </c>
    </row>
    <row r="21" spans="1:7" ht="25.15" customHeight="1" x14ac:dyDescent="0.25">
      <c r="A21" s="53">
        <v>38</v>
      </c>
      <c r="B21" s="53" t="s">
        <v>51</v>
      </c>
      <c r="C21" s="95">
        <v>11414.16</v>
      </c>
      <c r="D21" s="93">
        <v>2865000</v>
      </c>
      <c r="E21" s="93">
        <v>580000</v>
      </c>
      <c r="F21" s="10">
        <v>0</v>
      </c>
      <c r="G21" s="11">
        <v>0</v>
      </c>
    </row>
    <row r="22" spans="1:7" ht="25.15" customHeight="1" x14ac:dyDescent="0.25">
      <c r="A22" s="96" t="s">
        <v>64</v>
      </c>
      <c r="B22" s="96" t="s">
        <v>65</v>
      </c>
      <c r="C22" s="94">
        <f>C23+C28</f>
        <v>1206365.25</v>
      </c>
      <c r="D22" s="92">
        <f>D23+D28</f>
        <v>1927672</v>
      </c>
      <c r="E22" s="92">
        <f t="shared" ref="E22:G22" si="8">E23+E28</f>
        <v>2778662</v>
      </c>
      <c r="F22" s="92">
        <f t="shared" si="8"/>
        <v>2517819</v>
      </c>
      <c r="G22" s="92">
        <f t="shared" si="8"/>
        <v>2593020</v>
      </c>
    </row>
    <row r="23" spans="1:7" ht="25.15" customHeight="1" x14ac:dyDescent="0.25">
      <c r="A23" s="53">
        <v>11</v>
      </c>
      <c r="B23" s="53" t="s">
        <v>59</v>
      </c>
      <c r="C23" s="95">
        <f>SUM(C24:C27)</f>
        <v>1204271.23</v>
      </c>
      <c r="D23" s="93">
        <f>SUM(D24:D27)</f>
        <v>1926022</v>
      </c>
      <c r="E23" s="93">
        <f t="shared" ref="E23:G23" si="9">SUM(E24:E27)</f>
        <v>2778662</v>
      </c>
      <c r="F23" s="93">
        <f t="shared" si="9"/>
        <v>2517819</v>
      </c>
      <c r="G23" s="93">
        <f t="shared" si="9"/>
        <v>2593020</v>
      </c>
    </row>
    <row r="24" spans="1:7" ht="25.15" customHeight="1" x14ac:dyDescent="0.25">
      <c r="A24" s="53">
        <v>31</v>
      </c>
      <c r="B24" s="53" t="s">
        <v>8</v>
      </c>
      <c r="C24" s="95">
        <v>886089.9</v>
      </c>
      <c r="D24" s="93">
        <v>1304900</v>
      </c>
      <c r="E24" s="93">
        <v>1980800</v>
      </c>
      <c r="F24" s="93">
        <v>1840800</v>
      </c>
      <c r="G24" s="93">
        <v>1920800</v>
      </c>
    </row>
    <row r="25" spans="1:7" ht="25.15" customHeight="1" x14ac:dyDescent="0.25">
      <c r="A25" s="53">
        <v>32</v>
      </c>
      <c r="B25" s="53" t="s">
        <v>18</v>
      </c>
      <c r="C25" s="95">
        <f>312052.28-0.01</f>
        <v>312052.27</v>
      </c>
      <c r="D25" s="93">
        <v>612357</v>
      </c>
      <c r="E25" s="93">
        <v>754367</v>
      </c>
      <c r="F25" s="93">
        <v>666524</v>
      </c>
      <c r="G25" s="93">
        <v>659925</v>
      </c>
    </row>
    <row r="26" spans="1:7" ht="25.15" customHeight="1" x14ac:dyDescent="0.25">
      <c r="A26" s="53">
        <v>34</v>
      </c>
      <c r="B26" s="53" t="s">
        <v>49</v>
      </c>
      <c r="C26" s="95">
        <v>0.87</v>
      </c>
      <c r="D26" s="93">
        <v>245</v>
      </c>
      <c r="E26" s="93">
        <v>245</v>
      </c>
      <c r="F26" s="93">
        <v>245</v>
      </c>
      <c r="G26" s="93">
        <v>245</v>
      </c>
    </row>
    <row r="27" spans="1:7" ht="25.15" customHeight="1" x14ac:dyDescent="0.25">
      <c r="A27" s="53">
        <v>42</v>
      </c>
      <c r="B27" s="53" t="s">
        <v>52</v>
      </c>
      <c r="C27" s="95">
        <v>6128.19</v>
      </c>
      <c r="D27" s="93">
        <v>8520</v>
      </c>
      <c r="E27" s="93">
        <v>43250</v>
      </c>
      <c r="F27" s="93">
        <v>10250</v>
      </c>
      <c r="G27" s="93">
        <v>12050</v>
      </c>
    </row>
    <row r="28" spans="1:7" ht="25.15" customHeight="1" x14ac:dyDescent="0.25">
      <c r="A28" s="53">
        <v>51</v>
      </c>
      <c r="B28" s="53" t="s">
        <v>60</v>
      </c>
      <c r="C28" s="95">
        <f>C29</f>
        <v>2094.02</v>
      </c>
      <c r="D28" s="93">
        <f>D29</f>
        <v>1650</v>
      </c>
      <c r="E28" s="93">
        <v>0</v>
      </c>
      <c r="F28" s="93">
        <v>0</v>
      </c>
      <c r="G28" s="93">
        <v>0</v>
      </c>
    </row>
    <row r="29" spans="1:7" ht="25.15" customHeight="1" x14ac:dyDescent="0.25">
      <c r="A29" s="53">
        <v>32</v>
      </c>
      <c r="B29" s="53" t="s">
        <v>18</v>
      </c>
      <c r="C29" s="95">
        <v>2094.02</v>
      </c>
      <c r="D29" s="93">
        <v>1650</v>
      </c>
      <c r="E29" s="10">
        <v>0</v>
      </c>
      <c r="F29" s="10">
        <v>0</v>
      </c>
      <c r="G29" s="11">
        <v>0</v>
      </c>
    </row>
    <row r="30" spans="1:7" ht="25.15" customHeight="1" x14ac:dyDescent="0.25">
      <c r="A30" s="96" t="s">
        <v>66</v>
      </c>
      <c r="B30" s="96" t="s">
        <v>67</v>
      </c>
      <c r="C30" s="94">
        <f>C31</f>
        <v>0</v>
      </c>
      <c r="D30" s="92">
        <f>D31+D36</f>
        <v>17100</v>
      </c>
      <c r="E30" s="92">
        <f t="shared" ref="E30:G30" si="10">E31+E36</f>
        <v>17100</v>
      </c>
      <c r="F30" s="92">
        <f t="shared" si="10"/>
        <v>17100</v>
      </c>
      <c r="G30" s="92">
        <f t="shared" si="10"/>
        <v>17100</v>
      </c>
    </row>
    <row r="31" spans="1:7" ht="25.15" customHeight="1" x14ac:dyDescent="0.25">
      <c r="A31" s="53">
        <v>11</v>
      </c>
      <c r="B31" s="53" t="s">
        <v>59</v>
      </c>
      <c r="C31" s="95">
        <f>C32</f>
        <v>0</v>
      </c>
      <c r="D31" s="93">
        <v>17100</v>
      </c>
      <c r="E31" s="93">
        <f t="shared" ref="E31:G31" si="11">E32</f>
        <v>17100</v>
      </c>
      <c r="F31" s="93">
        <f t="shared" si="11"/>
        <v>17100</v>
      </c>
      <c r="G31" s="93">
        <f t="shared" si="11"/>
        <v>17100</v>
      </c>
    </row>
    <row r="32" spans="1:7" ht="25.15" customHeight="1" x14ac:dyDescent="0.25">
      <c r="A32" s="53">
        <v>32</v>
      </c>
      <c r="B32" s="53" t="s">
        <v>18</v>
      </c>
      <c r="C32" s="95">
        <v>0</v>
      </c>
      <c r="D32" s="93">
        <v>17100</v>
      </c>
      <c r="E32" s="93">
        <v>17100</v>
      </c>
      <c r="F32" s="93">
        <v>17100</v>
      </c>
      <c r="G32" s="93">
        <v>17100</v>
      </c>
    </row>
    <row r="33" spans="1:7" ht="25.15" customHeight="1" x14ac:dyDescent="0.25">
      <c r="A33" s="96" t="s">
        <v>68</v>
      </c>
      <c r="B33" s="96" t="s">
        <v>69</v>
      </c>
      <c r="C33" s="94">
        <f>C34</f>
        <v>13012.81</v>
      </c>
      <c r="D33" s="92">
        <f>D34+D39</f>
        <v>38900</v>
      </c>
      <c r="E33" s="92">
        <f t="shared" ref="E33" si="12">E34+E39</f>
        <v>85400</v>
      </c>
      <c r="F33" s="92">
        <f t="shared" ref="F33" si="13">F34+F39</f>
        <v>22400</v>
      </c>
      <c r="G33" s="92">
        <f t="shared" ref="G33" si="14">G34+G39</f>
        <v>29100</v>
      </c>
    </row>
    <row r="34" spans="1:7" ht="25.15" customHeight="1" x14ac:dyDescent="0.25">
      <c r="A34" s="53">
        <v>11</v>
      </c>
      <c r="B34" s="53" t="s">
        <v>59</v>
      </c>
      <c r="C34" s="95">
        <f>C35</f>
        <v>13012.81</v>
      </c>
      <c r="D34" s="93">
        <v>38900</v>
      </c>
      <c r="E34" s="93">
        <v>85400</v>
      </c>
      <c r="F34" s="93">
        <v>22400</v>
      </c>
      <c r="G34" s="93">
        <v>29100</v>
      </c>
    </row>
    <row r="35" spans="1:7" ht="25.15" customHeight="1" x14ac:dyDescent="0.25">
      <c r="A35" s="53">
        <v>42</v>
      </c>
      <c r="B35" s="53" t="s">
        <v>52</v>
      </c>
      <c r="C35" s="95">
        <v>13012.81</v>
      </c>
      <c r="D35" s="93">
        <v>38900</v>
      </c>
      <c r="E35" s="93">
        <v>85400</v>
      </c>
      <c r="F35" s="93">
        <v>22400</v>
      </c>
      <c r="G35" s="93">
        <v>29100</v>
      </c>
    </row>
  </sheetData>
  <mergeCells count="3">
    <mergeCell ref="A4:B4"/>
    <mergeCell ref="A2:G2"/>
    <mergeCell ref="A10:B10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' Račun financiranja-ekonomska'!Print_Area</vt:lpstr>
      <vt:lpstr>' Račun financiranja-izvori'!Print_Area</vt:lpstr>
      <vt:lpstr>' Račun prihoda i rashoda-ekonom'!Print_Area</vt:lpstr>
      <vt:lpstr>' Račun prihoda i rashoda-izvori'!Print_Area</vt:lpstr>
      <vt:lpstr>' Račun rashoda-funkcija'!Print_Area</vt:lpstr>
      <vt:lpstr>'POSEBNI DIO'!Print_Area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Vlatka Prskalo</cp:lastModifiedBy>
  <cp:lastPrinted>2024-11-08T12:44:31Z</cp:lastPrinted>
  <dcterms:created xsi:type="dcterms:W3CDTF">2022-08-12T12:51:27Z</dcterms:created>
  <dcterms:modified xsi:type="dcterms:W3CDTF">2024-11-08T12:45:52Z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